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firstSheet="1" activeTab="1"/>
  </bookViews>
  <sheets>
    <sheet name="Hoja1" sheetId="1" state="hidden" r:id="rId1"/>
    <sheet name="OEE" sheetId="2" r:id="rId2"/>
  </sheets>
  <calcPr calcId="145621"/>
</workbook>
</file>

<file path=xl/calcChain.xml><?xml version="1.0" encoding="utf-8"?>
<calcChain xmlns="http://schemas.openxmlformats.org/spreadsheetml/2006/main">
  <c r="J20" i="2" l="1"/>
  <c r="K20" i="2" s="1"/>
  <c r="B39" i="2" s="1"/>
  <c r="H41" i="2"/>
  <c r="E41" i="2"/>
  <c r="E39" i="2"/>
  <c r="E37" i="2"/>
  <c r="F22" i="2"/>
  <c r="F24" i="2" s="1"/>
  <c r="J8" i="2"/>
  <c r="J6" i="2"/>
  <c r="F8" i="2"/>
  <c r="L10" i="2" s="1"/>
  <c r="F6" i="2"/>
  <c r="L22" i="2" l="1"/>
  <c r="F10" i="2"/>
  <c r="J29" i="2" s="1"/>
  <c r="F18" i="2"/>
  <c r="L12" i="2"/>
  <c r="L6" i="2"/>
  <c r="E31" i="2" s="1"/>
  <c r="D27" i="2"/>
  <c r="F12" i="2"/>
  <c r="F14" i="2"/>
  <c r="L8" i="2"/>
  <c r="I33" i="2" s="1"/>
  <c r="F16" i="2"/>
  <c r="J10" i="2"/>
  <c r="D29" i="2" l="1"/>
  <c r="E33" i="2"/>
  <c r="J14" i="2"/>
  <c r="K14" i="2" s="1"/>
  <c r="B31" i="2" s="1"/>
  <c r="J16" i="2"/>
  <c r="J18" i="2" s="1"/>
  <c r="J12" i="2" s="1"/>
  <c r="I37" i="2" l="1"/>
  <c r="J24" i="2"/>
  <c r="D43" i="2" s="1"/>
  <c r="C43" i="2" s="1"/>
  <c r="B45" i="2" s="1"/>
  <c r="E35" i="2"/>
  <c r="K18" i="2" l="1"/>
  <c r="B35" i="2" s="1"/>
  <c r="J22" i="2"/>
</calcChain>
</file>

<file path=xl/sharedStrings.xml><?xml version="1.0" encoding="utf-8"?>
<sst xmlns="http://schemas.openxmlformats.org/spreadsheetml/2006/main" count="73" uniqueCount="54">
  <si>
    <t>PLANIFICACIÓN</t>
  </si>
  <si>
    <t>TIEMPO TOTAL</t>
  </si>
  <si>
    <t>Tiempo disponible</t>
  </si>
  <si>
    <t>Tiempo planeado</t>
  </si>
  <si>
    <t>Tiempo productivo</t>
  </si>
  <si>
    <t>Tiempo muerto</t>
  </si>
  <si>
    <t>Disponibilidad (B/A)</t>
  </si>
  <si>
    <t>A</t>
  </si>
  <si>
    <t>B</t>
  </si>
  <si>
    <t>Capacidad productiva</t>
  </si>
  <si>
    <t>Producción real</t>
  </si>
  <si>
    <t>Ritmo reducido</t>
  </si>
  <si>
    <t>C</t>
  </si>
  <si>
    <t>D</t>
  </si>
  <si>
    <t>E</t>
  </si>
  <si>
    <t>F</t>
  </si>
  <si>
    <t>Piezas buenas</t>
  </si>
  <si>
    <t>Defectos y retrabajos</t>
  </si>
  <si>
    <t>Rendimiento (D/C)</t>
  </si>
  <si>
    <t>Calidad (F/E)</t>
  </si>
  <si>
    <t>OEE</t>
  </si>
  <si>
    <t>Tiempo estándar de fabricación</t>
  </si>
  <si>
    <t>Tiempo por turno</t>
  </si>
  <si>
    <t>Unidades/hora</t>
  </si>
  <si>
    <t>Tiempo de paradas</t>
  </si>
  <si>
    <t>Tiempo de alistamiento</t>
  </si>
  <si>
    <t>Tiempo de cambios</t>
  </si>
  <si>
    <t>Tiempo de esperas</t>
  </si>
  <si>
    <t>Tiempo planeado (comidas, reuniones, juntas, etc.)</t>
  </si>
  <si>
    <t>Unidad de tiempo</t>
  </si>
  <si>
    <t>Horas</t>
  </si>
  <si>
    <t>Minutos</t>
  </si>
  <si>
    <t>Segundos</t>
  </si>
  <si>
    <t>Unidades/minuto</t>
  </si>
  <si>
    <t>Unidades/segundo</t>
  </si>
  <si>
    <t>Horas/turno</t>
  </si>
  <si>
    <t>Minutos/turno</t>
  </si>
  <si>
    <t>Segundos/turno</t>
  </si>
  <si>
    <t>Disponibilidad</t>
  </si>
  <si>
    <t>Eficiencia</t>
  </si>
  <si>
    <t>Calidad</t>
  </si>
  <si>
    <t>Tasa</t>
  </si>
  <si>
    <t>Número de unidades remanufacturadas</t>
  </si>
  <si>
    <t>Número de unidades defectuosas</t>
  </si>
  <si>
    <t>Tiempo eficiente</t>
  </si>
  <si>
    <t>Tiempo de calidad</t>
  </si>
  <si>
    <t>EFECTIVIDAD TOTAL DE LOS EQUIPOS - OEE (OVERALL EQUIPMENT EFFECTIVENESS)</t>
  </si>
  <si>
    <t>Ing. Bryan Salazar López - www.ingenieriaindustrialonline.com</t>
  </si>
  <si>
    <t>Unidades/turno</t>
  </si>
  <si>
    <t>inaceptable. Se producen importantes pérdidas económicas. Muy baja competitividad.</t>
  </si>
  <si>
    <t>regular. Aceptable sólo si se está en proceso de mejora. Pérdidas económicas. Baja competitividad.</t>
  </si>
  <si>
    <t>aceptable. Continuar la mejora para superar el 85 % y avanzar hacia la World Class. Ligeras pérdidas económicas. Competitividad ligeramente baja.</t>
  </si>
  <si>
    <t>buena. Entra en Valores World Class. Buena competitividad.</t>
  </si>
  <si>
    <t>excelente. Valores World Class. Excelente competitividad.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</si>
</sst>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6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823B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823B"/>
      </left>
      <right style="hair">
        <color rgb="FF00823B"/>
      </right>
      <top style="hair">
        <color rgb="FF00823B"/>
      </top>
      <bottom style="hair">
        <color rgb="FF00823B"/>
      </bottom>
      <diagonal/>
    </border>
    <border>
      <left/>
      <right/>
      <top/>
      <bottom style="hair">
        <color rgb="FF00823B"/>
      </bottom>
      <diagonal/>
    </border>
    <border>
      <left style="hair">
        <color theme="6"/>
      </left>
      <right/>
      <top style="hair">
        <color theme="6"/>
      </top>
      <bottom style="hair">
        <color theme="6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/>
      <right style="hair">
        <color theme="6"/>
      </right>
      <top style="hair">
        <color theme="6"/>
      </top>
      <bottom style="hair">
        <color theme="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0" borderId="0" xfId="0" applyFont="1"/>
    <xf numFmtId="0" fontId="0" fillId="8" borderId="3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10" fontId="15" fillId="0" borderId="9" xfId="0" applyNumberFormat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17" fillId="13" borderId="2" xfId="0" applyNumberFormat="1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823B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genieriaindustrialonlin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</xdr:rowOff>
    </xdr:from>
    <xdr:to>
      <xdr:col>0</xdr:col>
      <xdr:colOff>895350</xdr:colOff>
      <xdr:row>1</xdr:row>
      <xdr:rowOff>534898</xdr:rowOff>
    </xdr:to>
    <xdr:pic>
      <xdr:nvPicPr>
        <xdr:cNvPr id="5" name="4 Image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714375" cy="706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4"/>
  <sheetViews>
    <sheetView showGridLines="0" topLeftCell="A3" workbookViewId="0">
      <selection activeCell="B4" sqref="B4:K20"/>
    </sheetView>
  </sheetViews>
  <sheetFormatPr baseColWidth="10" defaultRowHeight="15" x14ac:dyDescent="0.25"/>
  <cols>
    <col min="2" max="2" width="14.28515625" style="2" customWidth="1"/>
    <col min="3" max="3" width="1" customWidth="1"/>
    <col min="4" max="11" width="8.7109375" style="2" customWidth="1"/>
    <col min="12" max="12" width="8.7109375" customWidth="1"/>
  </cols>
  <sheetData>
    <row r="4" spans="2:11" ht="50.1" customHeight="1" x14ac:dyDescent="0.25">
      <c r="B4" s="15" t="s">
        <v>0</v>
      </c>
      <c r="D4" s="49" t="s">
        <v>1</v>
      </c>
      <c r="E4" s="50"/>
      <c r="F4" s="50"/>
      <c r="G4" s="50"/>
      <c r="H4" s="50"/>
      <c r="I4" s="50"/>
      <c r="J4" s="50"/>
      <c r="K4" s="51"/>
    </row>
    <row r="5" spans="2:11" ht="9.9499999999999993" customHeight="1" x14ac:dyDescent="0.25"/>
    <row r="6" spans="2:11" ht="50.1" customHeight="1" x14ac:dyDescent="0.25">
      <c r="D6" s="52" t="s">
        <v>2</v>
      </c>
      <c r="E6" s="52"/>
      <c r="F6" s="52"/>
      <c r="G6" s="52"/>
      <c r="H6" s="52"/>
      <c r="I6" s="52"/>
      <c r="J6" s="53" t="s">
        <v>3</v>
      </c>
      <c r="K6" s="53"/>
    </row>
    <row r="7" spans="2:11" ht="9.9499999999999993" customHeight="1" x14ac:dyDescent="0.25"/>
    <row r="8" spans="2:11" ht="24.95" customHeight="1" x14ac:dyDescent="0.25">
      <c r="B8" s="45" t="s">
        <v>6</v>
      </c>
      <c r="D8" s="7" t="s">
        <v>7</v>
      </c>
      <c r="E8" s="52" t="s">
        <v>2</v>
      </c>
      <c r="F8" s="52"/>
      <c r="G8" s="52"/>
      <c r="H8" s="52"/>
      <c r="I8" s="52"/>
    </row>
    <row r="9" spans="2:11" ht="5.0999999999999996" customHeight="1" x14ac:dyDescent="0.25">
      <c r="B9" s="45"/>
      <c r="D9" s="3"/>
    </row>
    <row r="10" spans="2:11" ht="24.95" customHeight="1" x14ac:dyDescent="0.25">
      <c r="B10" s="45"/>
      <c r="D10" s="7" t="s">
        <v>8</v>
      </c>
      <c r="E10" s="52" t="s">
        <v>4</v>
      </c>
      <c r="F10" s="52"/>
      <c r="G10" s="52"/>
      <c r="H10" s="52"/>
      <c r="I10" s="16" t="s">
        <v>5</v>
      </c>
    </row>
    <row r="11" spans="2:11" ht="9.9499999999999993" customHeight="1" x14ac:dyDescent="0.25"/>
    <row r="12" spans="2:11" ht="24.95" customHeight="1" x14ac:dyDescent="0.25">
      <c r="B12" s="47" t="s">
        <v>18</v>
      </c>
      <c r="D12" s="8" t="s">
        <v>12</v>
      </c>
      <c r="E12" s="44" t="s">
        <v>9</v>
      </c>
      <c r="F12" s="44"/>
      <c r="G12" s="44"/>
      <c r="H12" s="44"/>
      <c r="I12" s="44"/>
    </row>
    <row r="13" spans="2:11" ht="5.0999999999999996" customHeight="1" x14ac:dyDescent="0.25">
      <c r="B13" s="47"/>
    </row>
    <row r="14" spans="2:11" ht="24.95" customHeight="1" x14ac:dyDescent="0.25">
      <c r="B14" s="47"/>
      <c r="D14" s="8" t="s">
        <v>13</v>
      </c>
      <c r="E14" s="44" t="s">
        <v>10</v>
      </c>
      <c r="F14" s="44"/>
      <c r="G14" s="44"/>
      <c r="H14" s="44"/>
      <c r="I14" s="6" t="s">
        <v>11</v>
      </c>
    </row>
    <row r="15" spans="2:11" ht="9.9499999999999993" customHeight="1" x14ac:dyDescent="0.25"/>
    <row r="16" spans="2:11" ht="24.95" customHeight="1" x14ac:dyDescent="0.25">
      <c r="B16" s="48" t="s">
        <v>19</v>
      </c>
      <c r="D16" s="9" t="s">
        <v>14</v>
      </c>
      <c r="E16" s="46" t="s">
        <v>10</v>
      </c>
      <c r="F16" s="46"/>
      <c r="G16" s="46"/>
      <c r="H16" s="46"/>
      <c r="I16" s="1"/>
    </row>
    <row r="17" spans="2:11" ht="5.0999999999999996" customHeight="1" x14ac:dyDescent="0.25">
      <c r="B17" s="48"/>
    </row>
    <row r="18" spans="2:11" ht="24.95" customHeight="1" x14ac:dyDescent="0.25">
      <c r="B18" s="48"/>
      <c r="D18" s="9" t="s">
        <v>15</v>
      </c>
      <c r="E18" s="46" t="s">
        <v>16</v>
      </c>
      <c r="F18" s="46"/>
      <c r="G18" s="46"/>
      <c r="H18" s="6" t="s">
        <v>17</v>
      </c>
      <c r="I18" s="4"/>
    </row>
    <row r="20" spans="2:11" ht="50.1" customHeight="1" x14ac:dyDescent="0.25">
      <c r="B20" s="12" t="s">
        <v>20</v>
      </c>
      <c r="D20" s="10"/>
      <c r="E20" s="11"/>
      <c r="F20" s="11"/>
      <c r="G20" s="11"/>
      <c r="H20" s="13"/>
      <c r="I20" s="13"/>
      <c r="J20" s="13"/>
      <c r="K20" s="14"/>
    </row>
    <row r="22" spans="2:11" ht="50.1" customHeight="1" x14ac:dyDescent="0.25"/>
    <row r="24" spans="2:11" ht="50.1" customHeight="1" x14ac:dyDescent="0.25"/>
  </sheetData>
  <mergeCells count="12">
    <mergeCell ref="D4:K4"/>
    <mergeCell ref="D6:I6"/>
    <mergeCell ref="J6:K6"/>
    <mergeCell ref="E8:I8"/>
    <mergeCell ref="E10:H10"/>
    <mergeCell ref="E14:H14"/>
    <mergeCell ref="E12:I12"/>
    <mergeCell ref="B8:B10"/>
    <mergeCell ref="E16:H16"/>
    <mergeCell ref="E18:G18"/>
    <mergeCell ref="B12:B14"/>
    <mergeCell ref="B16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23B"/>
  </sheetPr>
  <dimension ref="A1:Q52"/>
  <sheetViews>
    <sheetView showGridLines="0" showRowColHeaders="0" tabSelected="1" workbookViewId="0">
      <selection activeCell="D4" sqref="D4"/>
    </sheetView>
  </sheetViews>
  <sheetFormatPr baseColWidth="10" defaultRowHeight="15" zeroHeight="1" x14ac:dyDescent="0.25"/>
  <cols>
    <col min="1" max="1" width="21" customWidth="1"/>
    <col min="2" max="2" width="29.140625" style="18" bestFit="1" customWidth="1"/>
    <col min="3" max="3" width="7.85546875" customWidth="1"/>
    <col min="4" max="4" width="11.42578125" style="2"/>
    <col min="5" max="5" width="1.7109375" customWidth="1"/>
    <col min="6" max="6" width="19.5703125" style="20" customWidth="1"/>
    <col min="8" max="8" width="22.7109375" style="23" customWidth="1"/>
    <col min="9" max="9" width="7.7109375" style="3" customWidth="1"/>
    <col min="10" max="10" width="12.140625" style="3" bestFit="1" customWidth="1"/>
    <col min="11" max="11" width="1.85546875" style="3" customWidth="1"/>
    <col min="12" max="12" width="15.28515625" style="24" customWidth="1"/>
    <col min="14" max="14" width="16.28515625" customWidth="1"/>
  </cols>
  <sheetData>
    <row r="1" spans="1:17" x14ac:dyDescent="0.25">
      <c r="A1" s="56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29" t="s">
        <v>30</v>
      </c>
      <c r="P1" s="29" t="s">
        <v>23</v>
      </c>
      <c r="Q1" s="29" t="s">
        <v>35</v>
      </c>
    </row>
    <row r="2" spans="1:17" ht="42.7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9" t="s">
        <v>31</v>
      </c>
      <c r="P2" s="29" t="s">
        <v>33</v>
      </c>
      <c r="Q2" s="29" t="s">
        <v>36</v>
      </c>
    </row>
    <row r="3" spans="1:17" ht="7.5" customHeight="1" x14ac:dyDescent="0.25">
      <c r="O3" s="29" t="s">
        <v>32</v>
      </c>
      <c r="P3" s="29" t="s">
        <v>34</v>
      </c>
      <c r="Q3" s="29" t="s">
        <v>37</v>
      </c>
    </row>
    <row r="4" spans="1:17" x14ac:dyDescent="0.25">
      <c r="B4" s="36" t="s">
        <v>29</v>
      </c>
      <c r="D4" s="38"/>
    </row>
    <row r="5" spans="1:17" ht="7.5" customHeight="1" x14ac:dyDescent="0.25">
      <c r="B5" s="37"/>
    </row>
    <row r="6" spans="1:17" s="17" customFormat="1" ht="30" customHeight="1" x14ac:dyDescent="0.25">
      <c r="B6" s="27" t="s">
        <v>21</v>
      </c>
      <c r="D6" s="39"/>
      <c r="F6" s="19" t="str">
        <f>IF(D4=O1,P1,IF(D4=O2,P2,IF(D4=O3,P3," ")))</f>
        <v xml:space="preserve"> </v>
      </c>
      <c r="H6" s="27" t="s">
        <v>2</v>
      </c>
      <c r="I6" s="22"/>
      <c r="J6" s="40">
        <f>D8-D10</f>
        <v>0</v>
      </c>
      <c r="K6" s="22"/>
      <c r="L6" s="19" t="str">
        <f>F8</f>
        <v xml:space="preserve"> </v>
      </c>
    </row>
    <row r="7" spans="1:17" ht="8.1" customHeight="1" x14ac:dyDescent="0.25">
      <c r="B7" s="37"/>
      <c r="H7" s="26"/>
    </row>
    <row r="8" spans="1:17" s="17" customFormat="1" ht="30" customHeight="1" x14ac:dyDescent="0.25">
      <c r="B8" s="27" t="s">
        <v>22</v>
      </c>
      <c r="D8" s="39"/>
      <c r="F8" s="19" t="str">
        <f>IF(D4=O1,Q1,IF(D4=O2,Q2,IF(D4=O3,Q3," ")))</f>
        <v xml:space="preserve"> </v>
      </c>
      <c r="H8" s="27" t="s">
        <v>5</v>
      </c>
      <c r="I8" s="22"/>
      <c r="J8" s="40">
        <f>SUM(D12,D14,D16,D18)</f>
        <v>0</v>
      </c>
      <c r="K8" s="22"/>
      <c r="L8" s="19" t="str">
        <f>F8</f>
        <v xml:space="preserve"> </v>
      </c>
    </row>
    <row r="9" spans="1:17" ht="8.1" customHeight="1" x14ac:dyDescent="0.25">
      <c r="B9" s="37"/>
      <c r="H9" s="26"/>
    </row>
    <row r="10" spans="1:17" s="17" customFormat="1" ht="30" customHeight="1" x14ac:dyDescent="0.25">
      <c r="B10" s="27" t="s">
        <v>28</v>
      </c>
      <c r="D10" s="39"/>
      <c r="F10" s="19" t="str">
        <f>F8</f>
        <v xml:space="preserve"> </v>
      </c>
      <c r="H10" s="27" t="s">
        <v>4</v>
      </c>
      <c r="I10" s="22"/>
      <c r="J10" s="40">
        <f>J6-J8</f>
        <v>0</v>
      </c>
      <c r="K10" s="22"/>
      <c r="L10" s="19" t="str">
        <f>F8</f>
        <v xml:space="preserve"> </v>
      </c>
    </row>
    <row r="11" spans="1:17" ht="8.1" customHeight="1" x14ac:dyDescent="0.25">
      <c r="B11" s="37"/>
      <c r="H11" s="26"/>
    </row>
    <row r="12" spans="1:17" s="17" customFormat="1" ht="30" customHeight="1" x14ac:dyDescent="0.25">
      <c r="B12" s="27" t="s">
        <v>24</v>
      </c>
      <c r="D12" s="39"/>
      <c r="F12" s="19" t="str">
        <f>F8</f>
        <v xml:space="preserve"> </v>
      </c>
      <c r="H12" s="27" t="s">
        <v>44</v>
      </c>
      <c r="J12" s="41">
        <f>IFERROR(J10-J10*(1-J18),0)</f>
        <v>0</v>
      </c>
      <c r="L12" s="21" t="str">
        <f>F8</f>
        <v xml:space="preserve"> </v>
      </c>
    </row>
    <row r="13" spans="1:17" ht="8.1" customHeight="1" x14ac:dyDescent="0.25">
      <c r="B13" s="37"/>
      <c r="H13" s="26"/>
    </row>
    <row r="14" spans="1:17" s="17" customFormat="1" ht="30" customHeight="1" x14ac:dyDescent="0.25">
      <c r="B14" s="27" t="s">
        <v>25</v>
      </c>
      <c r="D14" s="39"/>
      <c r="F14" s="19" t="str">
        <f>F8</f>
        <v xml:space="preserve"> </v>
      </c>
      <c r="H14" s="27" t="s">
        <v>38</v>
      </c>
      <c r="I14" s="22"/>
      <c r="J14" s="42">
        <f>IFERROR(J10/J6,0)</f>
        <v>0</v>
      </c>
      <c r="K14" s="22">
        <f>ROUND(J14*100,2)</f>
        <v>0</v>
      </c>
      <c r="L14" s="19" t="s">
        <v>41</v>
      </c>
    </row>
    <row r="15" spans="1:17" ht="8.1" customHeight="1" x14ac:dyDescent="0.25">
      <c r="B15" s="37"/>
      <c r="H15" s="26"/>
    </row>
    <row r="16" spans="1:17" s="17" customFormat="1" ht="30" customHeight="1" x14ac:dyDescent="0.25">
      <c r="B16" s="27" t="s">
        <v>26</v>
      </c>
      <c r="D16" s="39"/>
      <c r="F16" s="19" t="str">
        <f>F8</f>
        <v xml:space="preserve"> </v>
      </c>
      <c r="H16" s="27" t="s">
        <v>9</v>
      </c>
      <c r="I16" s="22"/>
      <c r="J16" s="40">
        <f>J10*D6</f>
        <v>0</v>
      </c>
      <c r="K16" s="22"/>
      <c r="L16" s="19" t="s">
        <v>48</v>
      </c>
    </row>
    <row r="17" spans="2:12" ht="8.1" customHeight="1" x14ac:dyDescent="0.25">
      <c r="B17" s="37"/>
      <c r="H17" s="26"/>
    </row>
    <row r="18" spans="2:12" s="17" customFormat="1" ht="30" customHeight="1" x14ac:dyDescent="0.25">
      <c r="B18" s="27" t="s">
        <v>27</v>
      </c>
      <c r="D18" s="39"/>
      <c r="F18" s="19" t="str">
        <f>F8</f>
        <v xml:space="preserve"> </v>
      </c>
      <c r="H18" s="27" t="s">
        <v>39</v>
      </c>
      <c r="I18" s="22"/>
      <c r="J18" s="42">
        <f>IFERROR(D20/J16,0)</f>
        <v>0</v>
      </c>
      <c r="K18" s="22">
        <f>ROUND(J18*100,2)</f>
        <v>0</v>
      </c>
      <c r="L18" s="19" t="s">
        <v>41</v>
      </c>
    </row>
    <row r="19" spans="2:12" ht="6.75" customHeight="1" x14ac:dyDescent="0.25">
      <c r="B19" s="37"/>
      <c r="H19" s="26"/>
    </row>
    <row r="20" spans="2:12" ht="30" customHeight="1" x14ac:dyDescent="0.25">
      <c r="B20" s="36" t="s">
        <v>10</v>
      </c>
      <c r="D20" s="38"/>
      <c r="F20" s="25" t="s">
        <v>48</v>
      </c>
      <c r="H20" s="27" t="s">
        <v>40</v>
      </c>
      <c r="I20" s="22"/>
      <c r="J20" s="42">
        <f>IFERROR((D20-SUM(D22,D24))/D20,0)</f>
        <v>0</v>
      </c>
      <c r="K20" s="22">
        <f>ROUND(J20*100,2)</f>
        <v>0</v>
      </c>
      <c r="L20" s="19" t="s">
        <v>41</v>
      </c>
    </row>
    <row r="21" spans="2:12" x14ac:dyDescent="0.25">
      <c r="B21" s="37"/>
      <c r="H21" s="26"/>
    </row>
    <row r="22" spans="2:12" ht="30" customHeight="1" x14ac:dyDescent="0.25">
      <c r="B22" s="27" t="s">
        <v>43</v>
      </c>
      <c r="D22" s="38"/>
      <c r="F22" s="25" t="str">
        <f>F20</f>
        <v>Unidades/turno</v>
      </c>
      <c r="H22" s="27" t="s">
        <v>45</v>
      </c>
      <c r="J22" s="40">
        <f>J12-J12*(1-J20)</f>
        <v>0</v>
      </c>
      <c r="L22" s="19" t="str">
        <f>F8</f>
        <v xml:space="preserve"> </v>
      </c>
    </row>
    <row r="23" spans="2:12" x14ac:dyDescent="0.25">
      <c r="B23" s="37"/>
      <c r="H23" s="26"/>
    </row>
    <row r="24" spans="2:12" ht="30" customHeight="1" x14ac:dyDescent="0.25">
      <c r="B24" s="27" t="s">
        <v>42</v>
      </c>
      <c r="D24" s="38"/>
      <c r="F24" s="25" t="str">
        <f>F22</f>
        <v>Unidades/turno</v>
      </c>
      <c r="H24" s="28" t="s">
        <v>20</v>
      </c>
      <c r="J24" s="43">
        <f>J14*J18*J20</f>
        <v>0</v>
      </c>
    </row>
    <row r="25" spans="2:12" x14ac:dyDescent="0.25"/>
    <row r="26" spans="2:12" x14ac:dyDescent="0.25"/>
    <row r="27" spans="2:12" ht="39.950000000000003" customHeight="1" x14ac:dyDescent="0.25">
      <c r="B27" s="35" t="s">
        <v>0</v>
      </c>
      <c r="D27" s="49" t="str">
        <f>CONCATENATE("TIEMPO TOTAL = ",D8," ",F8)</f>
        <v xml:space="preserve">TIEMPO TOTAL =   </v>
      </c>
      <c r="E27" s="50"/>
      <c r="F27" s="50"/>
      <c r="G27" s="50"/>
      <c r="H27" s="50"/>
      <c r="I27" s="50"/>
      <c r="J27" s="50"/>
      <c r="K27" s="51"/>
    </row>
    <row r="28" spans="2:12" ht="8.1" customHeight="1" x14ac:dyDescent="0.25">
      <c r="B28" s="2"/>
      <c r="E28" s="2"/>
      <c r="F28" s="2"/>
      <c r="G28" s="2"/>
      <c r="H28" s="2"/>
      <c r="I28" s="2"/>
      <c r="K28" s="2"/>
    </row>
    <row r="29" spans="2:12" ht="39.950000000000003" customHeight="1" x14ac:dyDescent="0.25">
      <c r="B29" s="2"/>
      <c r="D29" s="52" t="str">
        <f>CONCATENATE("Tiempo disponible = ",J6," ",L6)</f>
        <v xml:space="preserve">Tiempo disponible = 0  </v>
      </c>
      <c r="E29" s="52"/>
      <c r="F29" s="52"/>
      <c r="G29" s="52"/>
      <c r="H29" s="52"/>
      <c r="I29" s="52"/>
      <c r="J29" s="63" t="str">
        <f>CONCATENATE("Tiempo planeado = ",D10," ",F10)</f>
        <v xml:space="preserve">Tiempo planeado =   </v>
      </c>
      <c r="K29" s="64"/>
    </row>
    <row r="30" spans="2:12" ht="8.1" customHeight="1" x14ac:dyDescent="0.25">
      <c r="B30" s="2"/>
      <c r="E30" s="2"/>
      <c r="F30" s="2"/>
      <c r="G30" s="2"/>
      <c r="H30" s="2"/>
      <c r="I30" s="2"/>
      <c r="K30" s="2"/>
    </row>
    <row r="31" spans="2:12" ht="39.950000000000003" customHeight="1" x14ac:dyDescent="0.25">
      <c r="B31" s="65" t="str">
        <f>CONCATENATE("Disponibilidad (B/A)        ",K14," ","%")</f>
        <v>Disponibilidad (B/A)        0 %</v>
      </c>
      <c r="D31" s="31" t="s">
        <v>7</v>
      </c>
      <c r="E31" s="52" t="str">
        <f>CONCATENATE("Tiempo disponible = ",J6," ",L6)</f>
        <v xml:space="preserve">Tiempo disponible = 0  </v>
      </c>
      <c r="F31" s="52"/>
      <c r="G31" s="52"/>
      <c r="H31" s="52"/>
      <c r="I31" s="52"/>
      <c r="K31" s="2"/>
    </row>
    <row r="32" spans="2:12" ht="8.1" customHeight="1" x14ac:dyDescent="0.25">
      <c r="B32" s="65"/>
      <c r="D32" s="32"/>
      <c r="E32" s="2"/>
      <c r="F32" s="2"/>
      <c r="G32" s="2"/>
      <c r="H32" s="2"/>
      <c r="I32" s="2"/>
      <c r="K32" s="2"/>
    </row>
    <row r="33" spans="1:14" ht="39.950000000000003" customHeight="1" x14ac:dyDescent="0.25">
      <c r="B33" s="65"/>
      <c r="D33" s="31" t="s">
        <v>8</v>
      </c>
      <c r="E33" s="52" t="str">
        <f>CONCATENATE("Tiempo productivo = ",J10," ",L10)</f>
        <v xml:space="preserve">Tiempo productivo = 0  </v>
      </c>
      <c r="F33" s="52"/>
      <c r="G33" s="52"/>
      <c r="H33" s="52"/>
      <c r="I33" s="69" t="str">
        <f>CONCATENATE("Tiempo muerto = ",J8," ",L8)</f>
        <v xml:space="preserve">Tiempo muerto = 0  </v>
      </c>
      <c r="K33" s="2"/>
    </row>
    <row r="34" spans="1:14" ht="8.1" customHeight="1" x14ac:dyDescent="0.25">
      <c r="B34" s="2"/>
      <c r="D34" s="5"/>
      <c r="E34" s="2"/>
      <c r="F34" s="2"/>
      <c r="G34" s="2"/>
      <c r="H34" s="2"/>
      <c r="I34" s="2"/>
      <c r="K34" s="2"/>
    </row>
    <row r="35" spans="1:14" ht="39.950000000000003" customHeight="1" x14ac:dyDescent="0.25">
      <c r="B35" s="59" t="str">
        <f>CONCATENATE("Eficiencia (D/C)                          ",K18," ","%")</f>
        <v>Eficiencia (D/C)                          0 %</v>
      </c>
      <c r="D35" s="33" t="s">
        <v>12</v>
      </c>
      <c r="E35" s="44" t="str">
        <f>CONCATENATE("Capacidad productiva = ",J16," ",L16)</f>
        <v>Capacidad productiva = 0 Unidades/turno</v>
      </c>
      <c r="F35" s="44"/>
      <c r="G35" s="44"/>
      <c r="H35" s="44"/>
      <c r="I35" s="44"/>
      <c r="K35" s="2"/>
    </row>
    <row r="36" spans="1:14" ht="8.1" customHeight="1" x14ac:dyDescent="0.25">
      <c r="B36" s="59"/>
      <c r="D36" s="5"/>
      <c r="E36" s="2"/>
      <c r="F36" s="2"/>
      <c r="G36" s="2"/>
      <c r="H36" s="2"/>
      <c r="I36" s="2"/>
      <c r="K36" s="2"/>
    </row>
    <row r="37" spans="1:14" ht="39.950000000000003" customHeight="1" x14ac:dyDescent="0.25">
      <c r="B37" s="59"/>
      <c r="D37" s="33" t="s">
        <v>13</v>
      </c>
      <c r="E37" s="44" t="str">
        <f>CONCATENATE("Producción real = ",D20," ",F20)</f>
        <v>Producción real =  Unidades/turno</v>
      </c>
      <c r="F37" s="44"/>
      <c r="G37" s="44"/>
      <c r="H37" s="44"/>
      <c r="I37" s="69" t="str">
        <f>CONCATENATE("Ritmo reducido = ",J16-D20," ",F20)</f>
        <v>Ritmo reducido = 0 Unidades/turno</v>
      </c>
      <c r="K37" s="2"/>
    </row>
    <row r="38" spans="1:14" ht="8.1" customHeight="1" x14ac:dyDescent="0.25">
      <c r="B38" s="2"/>
      <c r="D38" s="5"/>
      <c r="E38" s="2"/>
      <c r="F38" s="2"/>
      <c r="G38" s="2"/>
      <c r="H38" s="2"/>
      <c r="I38" s="2"/>
      <c r="K38" s="2"/>
    </row>
    <row r="39" spans="1:14" ht="39.950000000000003" customHeight="1" x14ac:dyDescent="0.25">
      <c r="B39" s="60" t="str">
        <f>CONCATENATE("Calidad (F/E)                              ",K20," ","%")</f>
        <v>Calidad (F/E)                              0 %</v>
      </c>
      <c r="D39" s="34" t="s">
        <v>14</v>
      </c>
      <c r="E39" s="46" t="str">
        <f>CONCATENATE("Producción real = ",D20," ",F20)</f>
        <v>Producción real =  Unidades/turno</v>
      </c>
      <c r="F39" s="46"/>
      <c r="G39" s="46"/>
      <c r="H39" s="46"/>
      <c r="I39" s="1"/>
      <c r="K39" s="2"/>
      <c r="N39" s="29"/>
    </row>
    <row r="40" spans="1:14" ht="8.1" customHeight="1" x14ac:dyDescent="0.25">
      <c r="B40" s="61"/>
      <c r="D40" s="5"/>
      <c r="E40" s="2"/>
      <c r="F40" s="2"/>
      <c r="G40" s="2"/>
      <c r="H40" s="2"/>
      <c r="I40" s="2"/>
      <c r="K40" s="2"/>
      <c r="N40" s="29" t="s">
        <v>49</v>
      </c>
    </row>
    <row r="41" spans="1:14" ht="39.950000000000003" customHeight="1" x14ac:dyDescent="0.25">
      <c r="B41" s="62"/>
      <c r="D41" s="34" t="s">
        <v>15</v>
      </c>
      <c r="E41" s="46" t="str">
        <f>CONCATENATE("Piezas buenas = ",D20-D22-D24," ",F20)</f>
        <v>Piezas buenas = 0 Unidades/turno</v>
      </c>
      <c r="F41" s="46"/>
      <c r="G41" s="46"/>
      <c r="H41" s="6" t="str">
        <f>CONCATENATE("Defectos y retrabajos = ",D22+D24," ",F20)</f>
        <v>Defectos y retrabajos = 0 Unidades/turno</v>
      </c>
      <c r="I41" s="4"/>
      <c r="K41" s="2"/>
      <c r="N41" s="29" t="s">
        <v>50</v>
      </c>
    </row>
    <row r="42" spans="1:14" ht="8.1" customHeight="1" x14ac:dyDescent="0.25">
      <c r="B42" s="2"/>
      <c r="E42" s="2"/>
      <c r="F42" s="2"/>
      <c r="G42" s="2"/>
      <c r="H42" s="2"/>
      <c r="I42" s="2"/>
      <c r="K42" s="2"/>
      <c r="N42" s="29" t="s">
        <v>51</v>
      </c>
    </row>
    <row r="43" spans="1:14" ht="39.950000000000003" customHeight="1" x14ac:dyDescent="0.25">
      <c r="B43" s="12" t="s">
        <v>20</v>
      </c>
      <c r="C43" s="29">
        <f>ROUND(D43*100,2)</f>
        <v>0</v>
      </c>
      <c r="D43" s="54">
        <f>J24</f>
        <v>0</v>
      </c>
      <c r="E43" s="55"/>
      <c r="F43" s="55"/>
      <c r="G43" s="55"/>
      <c r="H43" s="13"/>
      <c r="I43" s="13"/>
      <c r="J43" s="30"/>
      <c r="K43" s="14"/>
      <c r="N43" s="29" t="s">
        <v>52</v>
      </c>
    </row>
    <row r="44" spans="1:14" x14ac:dyDescent="0.25">
      <c r="N44" s="29" t="s">
        <v>53</v>
      </c>
    </row>
    <row r="45" spans="1:14" ht="88.5" customHeight="1" x14ac:dyDescent="0.25">
      <c r="B45" s="66" t="str">
        <f>IF(D43=0,"  ",IF(D43&lt;0.65,CONCATENATE("Una OEE del ",C43,"% puede considerarse como ",N40),IF(D43&lt;0.75,CONCATENATE("Una OEE del ",C43,"% puede considerarse como ",N41),IF(D43&lt;0.85,CONCATENATE("Una OEE del ",C43,"% puede considerarse como ",N42),IF(D43&lt;0.95,CONCATENATE("Una OEE del ",C43,"% puede considerarse como ",N43),CONCATENATE("Una OEE del ",C43,"% puede considerarse como ",N44))))))</f>
        <v xml:space="preserve">  </v>
      </c>
      <c r="C45" s="67"/>
      <c r="D45" s="67"/>
      <c r="E45" s="67"/>
      <c r="F45" s="67"/>
      <c r="G45" s="67"/>
      <c r="H45" s="67"/>
      <c r="I45" s="67"/>
      <c r="J45" s="67"/>
      <c r="K45" s="68"/>
      <c r="N45" s="29"/>
    </row>
    <row r="46" spans="1:14" x14ac:dyDescent="0.25">
      <c r="A46" s="58" t="s">
        <v>47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14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4" x14ac:dyDescent="0.25"/>
    <row r="49" hidden="1" x14ac:dyDescent="0.25"/>
    <row r="50" hidden="1" x14ac:dyDescent="0.25"/>
    <row r="51" hidden="1" x14ac:dyDescent="0.25"/>
    <row r="52" ht="8.1" hidden="1" customHeight="1" x14ac:dyDescent="0.25"/>
  </sheetData>
  <sheetProtection password="DDFE" sheet="1" objects="1" scenarios="1" selectLockedCells="1"/>
  <mergeCells count="16">
    <mergeCell ref="D43:G43"/>
    <mergeCell ref="A1:N2"/>
    <mergeCell ref="A46:N47"/>
    <mergeCell ref="B35:B37"/>
    <mergeCell ref="E35:I35"/>
    <mergeCell ref="E37:H37"/>
    <mergeCell ref="B39:B41"/>
    <mergeCell ref="E39:H39"/>
    <mergeCell ref="E41:G41"/>
    <mergeCell ref="D27:K27"/>
    <mergeCell ref="D29:I29"/>
    <mergeCell ref="J29:K29"/>
    <mergeCell ref="B31:B33"/>
    <mergeCell ref="E31:I31"/>
    <mergeCell ref="E33:H33"/>
    <mergeCell ref="B45:K45"/>
  </mergeCells>
  <dataValidations count="1">
    <dataValidation type="list" allowBlank="1" showInputMessage="1" showErrorMessage="1" sqref="D4">
      <formula1>$O$1:$O$3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OEE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</dc:creator>
  <cp:lastModifiedBy>Sala</cp:lastModifiedBy>
  <dcterms:created xsi:type="dcterms:W3CDTF">2016-08-27T01:46:51Z</dcterms:created>
  <dcterms:modified xsi:type="dcterms:W3CDTF">2016-08-27T05:10:52Z</dcterms:modified>
</cp:coreProperties>
</file>